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patsmith\Downloads\"/>
    </mc:Choice>
  </mc:AlternateContent>
  <xr:revisionPtr revIDLastSave="0" documentId="13_ncr:1_{94DF56C2-0357-4C1A-BA6A-B836E9C4E90C}" xr6:coauthVersionLast="47" xr6:coauthVersionMax="47" xr10:uidLastSave="{00000000-0000-0000-0000-000000000000}"/>
  <bookViews>
    <workbookView xWindow="19090" yWindow="-110" windowWidth="38620" windowHeight="21100" xr2:uid="{00000000-000D-0000-FFFF-FFFF00000000}"/>
  </bookViews>
  <sheets>
    <sheet name="Landscape Irrigation Water Calc" sheetId="4" r:id="rId1"/>
  </sheets>
  <definedNames>
    <definedName name="_xlchart.v1.0" hidden="1">'Landscape Irrigation Water Calc'!$B$29:$B$53</definedName>
    <definedName name="_xlchart.v1.1" hidden="1">'Landscape Irrigation Water Calc'!$D$29:$D$53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" i="4" l="1"/>
  <c r="G41" i="4"/>
  <c r="H42" i="4"/>
  <c r="G42" i="4"/>
  <c r="H43" i="4"/>
  <c r="G43" i="4"/>
  <c r="H44" i="4"/>
  <c r="G44" i="4"/>
  <c r="H45" i="4"/>
  <c r="G45" i="4"/>
  <c r="H46" i="4"/>
  <c r="G46" i="4"/>
  <c r="H47" i="4"/>
  <c r="G47" i="4"/>
  <c r="H48" i="4"/>
  <c r="G48" i="4"/>
  <c r="H49" i="4"/>
  <c r="G49" i="4"/>
  <c r="H50" i="4"/>
  <c r="G50" i="4"/>
  <c r="H51" i="4"/>
  <c r="G51" i="4"/>
  <c r="H52" i="4"/>
  <c r="G52" i="4"/>
  <c r="H53" i="4"/>
  <c r="G53" i="4"/>
  <c r="E41" i="4"/>
  <c r="F41" i="4"/>
  <c r="E42" i="4"/>
  <c r="F42" i="4"/>
  <c r="E43" i="4"/>
  <c r="F43" i="4"/>
  <c r="E44" i="4"/>
  <c r="F44" i="4"/>
  <c r="E45" i="4"/>
  <c r="F45" i="4"/>
  <c r="E46" i="4"/>
  <c r="F46" i="4"/>
  <c r="E47" i="4"/>
  <c r="F47" i="4"/>
  <c r="E48" i="4"/>
  <c r="F48" i="4"/>
  <c r="E49" i="4"/>
  <c r="F49" i="4"/>
  <c r="E50" i="4"/>
  <c r="F50" i="4"/>
  <c r="E51" i="4"/>
  <c r="F51" i="4"/>
  <c r="E52" i="4"/>
  <c r="F52" i="4"/>
  <c r="E53" i="4"/>
  <c r="F53" i="4"/>
  <c r="D54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E37" i="4" l="1"/>
  <c r="G37" i="4" s="1"/>
  <c r="E34" i="4"/>
  <c r="G34" i="4" s="1"/>
  <c r="F34" i="4"/>
  <c r="H34" i="4" s="1"/>
  <c r="E35" i="4"/>
  <c r="G35" i="4" s="1"/>
  <c r="F35" i="4"/>
  <c r="H35" i="4" s="1"/>
  <c r="E36" i="4"/>
  <c r="G36" i="4" s="1"/>
  <c r="F36" i="4"/>
  <c r="H36" i="4" s="1"/>
  <c r="F37" i="4"/>
  <c r="H37" i="4" s="1"/>
  <c r="E38" i="4"/>
  <c r="G38" i="4" s="1"/>
  <c r="F38" i="4"/>
  <c r="H38" i="4" s="1"/>
  <c r="E39" i="4"/>
  <c r="G39" i="4" s="1"/>
  <c r="F39" i="4"/>
  <c r="H39" i="4" s="1"/>
  <c r="E40" i="4"/>
  <c r="G40" i="4" s="1"/>
  <c r="F40" i="4"/>
  <c r="H40" i="4" s="1"/>
  <c r="E33" i="4"/>
  <c r="G33" i="4" s="1"/>
  <c r="F32" i="4"/>
  <c r="H32" i="4" s="1"/>
  <c r="F30" i="4"/>
  <c r="H30" i="4" s="1"/>
  <c r="E32" i="4"/>
  <c r="G32" i="4" s="1"/>
  <c r="F33" i="4"/>
  <c r="H33" i="4" s="1"/>
  <c r="F31" i="4"/>
  <c r="H31" i="4" s="1"/>
  <c r="E30" i="4"/>
  <c r="G30" i="4" s="1"/>
  <c r="E31" i="4"/>
  <c r="G31" i="4" s="1"/>
  <c r="E29" i="4"/>
  <c r="G29" i="4" s="1"/>
  <c r="F29" i="4"/>
  <c r="H55" i="4" l="1"/>
  <c r="H29" i="4"/>
  <c r="H56" i="4"/>
  <c r="H54" i="4" l="1"/>
  <c r="H58" i="4" l="1"/>
  <c r="H57" i="4"/>
</calcChain>
</file>

<file path=xl/sharedStrings.xml><?xml version="1.0" encoding="utf-8"?>
<sst xmlns="http://schemas.openxmlformats.org/spreadsheetml/2006/main" count="107" uniqueCount="73">
  <si>
    <t>protected</t>
  </si>
  <si>
    <t>open</t>
  </si>
  <si>
    <t xml:space="preserve">intense </t>
  </si>
  <si>
    <t>Turf</t>
  </si>
  <si>
    <t>Water Requirements (gal/ft2/yr)</t>
  </si>
  <si>
    <t>(turf - Milwaukee)</t>
  </si>
  <si>
    <t>(turf - Rapid City)</t>
  </si>
  <si>
    <t>Irrigation System Efficiency</t>
  </si>
  <si>
    <t>High (85%)</t>
  </si>
  <si>
    <t>Medium (65%)</t>
  </si>
  <si>
    <t>Low (50%)</t>
  </si>
  <si>
    <t>Microclimate</t>
  </si>
  <si>
    <t>High demand</t>
  </si>
  <si>
    <t>Moderate demand</t>
  </si>
  <si>
    <t>Low demand</t>
  </si>
  <si>
    <t>Landscape Planting Type</t>
  </si>
  <si>
    <t>Hydrozone Area (ft2)</t>
  </si>
  <si>
    <t>Plantings - high water demand</t>
  </si>
  <si>
    <t>Plantings - moderate water demand</t>
  </si>
  <si>
    <t>Plantings - low water demand</t>
  </si>
  <si>
    <t>Protected</t>
  </si>
  <si>
    <t>Open</t>
  </si>
  <si>
    <t>Intense</t>
  </si>
  <si>
    <t>Irrigiation System Efficiency</t>
  </si>
  <si>
    <t>Percentage</t>
  </si>
  <si>
    <t>Plantings</t>
  </si>
  <si>
    <r>
      <t>Values come from</t>
    </r>
    <r>
      <rPr>
        <u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U.S. DOE </t>
    </r>
    <r>
      <rPr>
        <u/>
        <sz val="11"/>
        <color theme="1"/>
        <rFont val="Calibri"/>
        <family val="2"/>
        <scheme val="minor"/>
      </rPr>
      <t>Guidelines for Estimating Unmetered Landscaping Water Use</t>
    </r>
    <r>
      <rPr>
        <sz val="11"/>
        <color theme="1"/>
        <rFont val="Calibri"/>
        <family val="2"/>
        <scheme val="minor"/>
      </rPr>
      <t>, July 2010</t>
    </r>
  </si>
  <si>
    <t>Turf grass - required by program</t>
  </si>
  <si>
    <t>Turf grass - not required by program</t>
  </si>
  <si>
    <t>KEY:</t>
  </si>
  <si>
    <t xml:space="preserve">   Blue highlighted areas show constants or outputs calculated by the spreadsheet</t>
  </si>
  <si>
    <t xml:space="preserve">   Yellow highlighted areas show required inputs</t>
  </si>
  <si>
    <t>Purpose:</t>
  </si>
  <si>
    <t>Definitions:</t>
  </si>
  <si>
    <t xml:space="preserve">Species that need more water than most plants within that type of vegetation (e.g., trees, shrubs, groundcover) or use 70 to 90 percent of ETo. 
</t>
  </si>
  <si>
    <t xml:space="preserve">Species that need a typical amount of water as compared to other plants within that type of vegetation or use 40 to 60 percent of ETo. </t>
  </si>
  <si>
    <t xml:space="preserve">Species that need less water than most plants within that type of vegetation or use less than 30 percent of ETo. </t>
  </si>
  <si>
    <t xml:space="preserve">Reference evapotranspiration rate.  The amount of water use (evaporation + transpiration) by a well-irrigated, growing, mowed grass. </t>
  </si>
  <si>
    <t xml:space="preserve">85% efficiency, irrigation systems that deliver water directly to the root zone via micro-spray or drip systems, with regular maintenance and proper scheduling </t>
  </si>
  <si>
    <t xml:space="preserve">60% efficiency, sprinkler-type systems such as pop-up heads and rotors that have regular maintenance and proper scheduling </t>
  </si>
  <si>
    <t>50% efficiency, sprinkler type systems such as pop-up heads and rotors that are aging with poor maintenance, alignment, and lack of proper scheduling</t>
  </si>
  <si>
    <t>Plantings - high water demand:</t>
  </si>
  <si>
    <t>Plantings - moderate water demand:</t>
  </si>
  <si>
    <t>Plantings - low water demand:</t>
  </si>
  <si>
    <t>ETo:</t>
  </si>
  <si>
    <t>Irrigation system efficiency - high:</t>
  </si>
  <si>
    <t>Irrigation system efficiency - medium:</t>
  </si>
  <si>
    <t>Irrigation system efficiency - low:</t>
  </si>
  <si>
    <t>Microclimate - protected:</t>
  </si>
  <si>
    <t>Microclimate - open:</t>
  </si>
  <si>
    <t>Microclimate - intense:</t>
  </si>
  <si>
    <t xml:space="preserve">areas shaded from sunlight and protected from wind and heat gain such as a landscape on a north side of a building or with a protective wind barrier </t>
  </si>
  <si>
    <t xml:space="preserve">areas that are in an open flat field such as a park or athletic field </t>
  </si>
  <si>
    <t xml:space="preserve">areas exposed to high heat gain or windy conditions such as a landscape with southern exposure or near highly reflective surface like a street median </t>
  </si>
  <si>
    <t>Appendix S2C: Irrigation Water Calculator</t>
  </si>
  <si>
    <t xml:space="preserve">   </t>
  </si>
  <si>
    <t xml:space="preserve"> </t>
  </si>
  <si>
    <t>Planting requirements should achieve 100% coverage of soil at full maturity (this can be met with turf as well but non-turf planting areas should be 100% canopy coverage at full maturity)</t>
  </si>
  <si>
    <t>Planting requirements:</t>
  </si>
  <si>
    <t>B3 Guidelines - Version 3.2r03</t>
  </si>
  <si>
    <t>Irrigation consumption reduction (excluding program required turf grass)</t>
  </si>
  <si>
    <t>Baseline Irrigation Water Demand (gal/ft2/yr)</t>
  </si>
  <si>
    <t>Design Case Irrigation Water demand (gal/ft2/yr)</t>
  </si>
  <si>
    <t>Total irrigated area in ft2</t>
  </si>
  <si>
    <t>Hydrozone</t>
  </si>
  <si>
    <t>Irrigation Water Demand - Design Case</t>
  </si>
  <si>
    <t>The purpose of this worksheet is to calculate the design case irrigation water demand and reduction from baseline.</t>
  </si>
  <si>
    <t>Irrigation Water Demand (gal/yr)</t>
  </si>
  <si>
    <t>Baseline Irrigation Water Demand (gal/yr)</t>
  </si>
  <si>
    <t>Gal/yr Total Design Planting Demand</t>
  </si>
  <si>
    <t>Gal/yr Total Baseline Planting Demand</t>
  </si>
  <si>
    <t>Gal/yr Turf Grass Required By Program Design Demand</t>
  </si>
  <si>
    <t>Gal/yr Alternative Source Volume Needed (If using path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</si>
</sst>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FFEEBB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9" fontId="9" fillId="0" borderId="0" applyFont="0" applyFill="0" applyBorder="0" applyAlignment="0" applyProtection="0"/>
  </cellStyleXfs>
  <cellXfs count="67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right"/>
    </xf>
    <xf numFmtId="0" fontId="1" fillId="0" borderId="5" xfId="0" applyFont="1" applyBorder="1"/>
    <xf numFmtId="0" fontId="1" fillId="0" borderId="6" xfId="0" applyFont="1" applyBorder="1"/>
    <xf numFmtId="0" fontId="0" fillId="0" borderId="12" xfId="0" applyBorder="1"/>
    <xf numFmtId="1" fontId="0" fillId="3" borderId="8" xfId="0" applyNumberForma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0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6" fillId="0" borderId="0" xfId="1" applyFont="1" applyAlignment="1">
      <alignment horizontal="center" vertical="top"/>
    </xf>
    <xf numFmtId="0" fontId="7" fillId="5" borderId="1" xfId="0" applyFont="1" applyFill="1" applyBorder="1"/>
    <xf numFmtId="0" fontId="6" fillId="0" borderId="0" xfId="1" applyFont="1" applyAlignment="1">
      <alignment vertical="top"/>
    </xf>
    <xf numFmtId="0" fontId="7" fillId="0" borderId="0" xfId="0" applyFont="1"/>
    <xf numFmtId="0" fontId="7" fillId="6" borderId="1" xfId="0" applyFont="1" applyFill="1" applyBorder="1"/>
    <xf numFmtId="0" fontId="1" fillId="0" borderId="0" xfId="0" applyFont="1"/>
    <xf numFmtId="0" fontId="0" fillId="7" borderId="0" xfId="0" applyFill="1"/>
    <xf numFmtId="0" fontId="8" fillId="0" borderId="0" xfId="0" applyFont="1"/>
    <xf numFmtId="0" fontId="0" fillId="0" borderId="0" xfId="0" applyAlignment="1">
      <alignment vertical="top"/>
    </xf>
    <xf numFmtId="1" fontId="1" fillId="3" borderId="11" xfId="0" applyNumberFormat="1" applyFont="1" applyFill="1" applyBorder="1"/>
    <xf numFmtId="9" fontId="1" fillId="3" borderId="11" xfId="2" applyFont="1" applyFill="1" applyBorder="1"/>
    <xf numFmtId="1" fontId="1" fillId="8" borderId="11" xfId="0" applyNumberFormat="1" applyFont="1" applyFill="1" applyBorder="1"/>
    <xf numFmtId="1" fontId="0" fillId="3" borderId="14" xfId="0" applyNumberFormat="1" applyFill="1" applyBorder="1"/>
    <xf numFmtId="0" fontId="0" fillId="0" borderId="0" xfId="0" applyAlignment="1">
      <alignment vertical="top" wrapText="1"/>
    </xf>
    <xf numFmtId="1" fontId="1" fillId="3" borderId="16" xfId="0" applyNumberFormat="1" applyFont="1" applyFill="1" applyBorder="1"/>
    <xf numFmtId="0" fontId="0" fillId="4" borderId="17" xfId="0" applyFill="1" applyBorder="1" applyAlignment="1">
      <alignment wrapText="1"/>
    </xf>
    <xf numFmtId="1" fontId="0" fillId="3" borderId="18" xfId="0" applyNumberFormat="1" applyFill="1" applyBorder="1"/>
    <xf numFmtId="0" fontId="1" fillId="3" borderId="11" xfId="0" applyFont="1" applyFill="1" applyBorder="1"/>
    <xf numFmtId="0" fontId="10" fillId="0" borderId="0" xfId="0" applyFont="1"/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0" xfId="0" applyFont="1"/>
    <xf numFmtId="0" fontId="11" fillId="7" borderId="0" xfId="0" applyFont="1" applyFill="1"/>
    <xf numFmtId="0" fontId="0" fillId="4" borderId="19" xfId="0" applyFill="1" applyBorder="1" applyAlignment="1">
      <alignment wrapText="1"/>
    </xf>
    <xf numFmtId="0" fontId="0" fillId="3" borderId="12" xfId="0" applyFill="1" applyBorder="1"/>
    <xf numFmtId="0" fontId="0" fillId="3" borderId="0" xfId="0" applyFill="1" applyBorder="1"/>
    <xf numFmtId="0" fontId="0" fillId="3" borderId="20" xfId="0" applyFill="1" applyBorder="1"/>
    <xf numFmtId="0" fontId="0" fillId="2" borderId="1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4" borderId="22" xfId="0" applyFill="1" applyBorder="1"/>
    <xf numFmtId="0" fontId="0" fillId="2" borderId="13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4" borderId="23" xfId="0" applyFill="1" applyBorder="1" applyAlignment="1">
      <alignment wrapText="1"/>
    </xf>
    <xf numFmtId="1" fontId="0" fillId="3" borderId="24" xfId="0" applyNumberFormat="1" applyFill="1" applyBorder="1"/>
    <xf numFmtId="1" fontId="0" fillId="3" borderId="25" xfId="0" applyNumberFormat="1" applyFill="1" applyBorder="1"/>
    <xf numFmtId="1" fontId="0" fillId="3" borderId="16" xfId="0" applyNumberFormat="1" applyFill="1" applyBorder="1"/>
    <xf numFmtId="0" fontId="0" fillId="3" borderId="24" xfId="0" applyFill="1" applyBorder="1"/>
    <xf numFmtId="0" fontId="0" fillId="3" borderId="25" xfId="0" applyFill="1" applyBorder="1"/>
    <xf numFmtId="0" fontId="0" fillId="3" borderId="16" xfId="0" applyFill="1" applyBorder="1"/>
    <xf numFmtId="0" fontId="0" fillId="4" borderId="23" xfId="0" applyFill="1" applyBorder="1"/>
    <xf numFmtId="0" fontId="0" fillId="2" borderId="24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4" borderId="25" xfId="0" applyFill="1" applyBorder="1"/>
    <xf numFmtId="0" fontId="0" fillId="4" borderId="16" xfId="0" applyFill="1" applyBorder="1"/>
    <xf numFmtId="0" fontId="1" fillId="0" borderId="0" xfId="0" applyFont="1" applyAlignment="1">
      <alignment horizontal="left"/>
    </xf>
  </cellXfs>
  <cellStyles count="3">
    <cellStyle name="Normal" xfId="0" builtinId="0"/>
    <cellStyle name="Normal_Sheet2" xfId="1" xr:uid="{00000000-0005-0000-0000-000001000000}"/>
    <cellStyle name="Percent" xfId="2" builtinId="5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title pos="t" align="ctr" overlay="0">
      <cx:tx>
        <cx:txData>
          <cx:v>Proposed Vegetation Matrix (select graph and ensure all rows are selected)</cx:v>
        </cx:txData>
      </cx:tx>
      <cx:txPr>
        <a:bodyPr rot="0" spcFirstLastPara="1" vertOverflow="ellipsis" vert="horz" wrap="square" lIns="38100" tIns="19050" rIns="38100" bIns="19050" anchor="ctr" anchorCtr="1" compatLnSpc="0"/>
        <a:lstStyle/>
        <a:p>
          <a:pPr algn="ctr" rtl="0"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r>
            <a:rPr kumimoji="0" lang="en-US" sz="1400" b="0" i="0" u="none" strike="noStrike" kern="1200" cap="none" spc="0" normalizeH="0" baseline="0" noProof="0">
              <a:ln>
                <a:noFill/>
              </a:ln>
              <a:solidFill>
                <a:sysClr val="windowText" lastClr="000000">
                  <a:lumMod val="65000"/>
                  <a:lumOff val="35000"/>
                </a:sysClr>
              </a:solidFill>
              <a:effectLst/>
              <a:uLnTx/>
              <a:uFillTx/>
              <a:latin typeface="Calibri" panose="020F0502020204030204"/>
            </a:rPr>
            <a:t>Proposed Vegetation Matrix (select graph and ensure all rows are selected)</a:t>
          </a:r>
        </a:p>
      </cx:txPr>
    </cx:title>
    <cx:plotArea>
      <cx:plotAreaRegion>
        <cx:series layoutId="treemap" uniqueId="{110326E9-AB58-5742-A787-B1EBBA532A6F}">
          <cx:dataId val="0"/>
          <cx:layoutPr/>
        </cx:series>
      </cx:plotAreaRegion>
    </cx:plotArea>
    <cx:legend pos="b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19894</xdr:colOff>
      <xdr:row>25</xdr:row>
      <xdr:rowOff>167355</xdr:rowOff>
    </xdr:from>
    <xdr:to>
      <xdr:col>16</xdr:col>
      <xdr:colOff>1815677</xdr:colOff>
      <xdr:row>52</xdr:row>
      <xdr:rowOff>145626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906508DC-28CA-8544-B595-E81626AFBF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76134" y="4857465"/>
              <a:ext cx="4500883" cy="55891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8"/>
  <sheetViews>
    <sheetView tabSelected="1" topLeftCell="A12" zoomScale="90" zoomScaleNormal="90" workbookViewId="0">
      <selection activeCell="R54" sqref="R54"/>
    </sheetView>
  </sheetViews>
  <sheetFormatPr defaultColWidth="8.77734375" defaultRowHeight="14.4" x14ac:dyDescent="0.3"/>
  <cols>
    <col min="1" max="1" width="9.109375" customWidth="1"/>
    <col min="2" max="2" width="35.44140625" customWidth="1"/>
    <col min="3" max="8" width="16.77734375" customWidth="1"/>
    <col min="10" max="10" width="35" hidden="1" customWidth="1"/>
    <col min="11" max="11" width="13.6640625" hidden="1" customWidth="1"/>
    <col min="12" max="12" width="27.77734375" hidden="1" customWidth="1"/>
    <col min="13" max="13" width="13.6640625" hidden="1" customWidth="1"/>
    <col min="14" max="14" width="38.77734375" hidden="1" customWidth="1"/>
    <col min="15" max="15" width="8.77734375" hidden="1" customWidth="1"/>
    <col min="16" max="16" width="39.44140625" customWidth="1"/>
    <col min="17" max="17" width="51.77734375" customWidth="1"/>
  </cols>
  <sheetData>
    <row r="1" spans="1:17" ht="21" x14ac:dyDescent="0.4">
      <c r="A1" s="16" t="s">
        <v>54</v>
      </c>
      <c r="K1" s="37" t="s">
        <v>4</v>
      </c>
      <c r="L1" s="37"/>
      <c r="M1" s="37"/>
      <c r="N1" s="37"/>
    </row>
    <row r="2" spans="1:17" ht="15" customHeight="1" x14ac:dyDescent="0.3">
      <c r="A2" s="17" t="s">
        <v>59</v>
      </c>
      <c r="K2" s="38" t="s">
        <v>25</v>
      </c>
      <c r="L2" s="39"/>
      <c r="M2" s="40"/>
      <c r="N2" s="1"/>
      <c r="Q2" s="31"/>
    </row>
    <row r="3" spans="1:17" x14ac:dyDescent="0.3">
      <c r="K3" s="12" t="s">
        <v>12</v>
      </c>
      <c r="L3" s="13" t="s">
        <v>13</v>
      </c>
      <c r="M3" s="14" t="s">
        <v>14</v>
      </c>
      <c r="N3" s="4" t="s">
        <v>3</v>
      </c>
      <c r="Q3" s="31"/>
    </row>
    <row r="4" spans="1:17" x14ac:dyDescent="0.3">
      <c r="A4" s="18" t="s">
        <v>29</v>
      </c>
      <c r="B4" s="19"/>
      <c r="C4" s="20" t="s">
        <v>30</v>
      </c>
      <c r="J4" s="5" t="s">
        <v>0</v>
      </c>
      <c r="K4" s="10">
        <v>0.03</v>
      </c>
      <c r="L4">
        <v>0</v>
      </c>
      <c r="M4" s="11">
        <v>0</v>
      </c>
      <c r="N4" s="3">
        <v>3.63</v>
      </c>
      <c r="O4" t="s">
        <v>5</v>
      </c>
      <c r="Q4" s="31"/>
    </row>
    <row r="5" spans="1:17" x14ac:dyDescent="0.3">
      <c r="A5" s="21"/>
      <c r="B5" s="22"/>
      <c r="C5" s="20" t="s">
        <v>31</v>
      </c>
      <c r="J5" s="5" t="s">
        <v>1</v>
      </c>
      <c r="K5" s="10">
        <v>5.57</v>
      </c>
      <c r="L5">
        <v>0.11</v>
      </c>
      <c r="M5" s="11">
        <v>0</v>
      </c>
      <c r="N5" s="3">
        <v>5.3</v>
      </c>
      <c r="Q5" s="31"/>
    </row>
    <row r="6" spans="1:17" x14ac:dyDescent="0.3">
      <c r="J6" s="5" t="s">
        <v>2</v>
      </c>
      <c r="K6" s="12">
        <v>14.55</v>
      </c>
      <c r="L6" s="13">
        <v>4.5999999999999996</v>
      </c>
      <c r="M6" s="14">
        <v>0</v>
      </c>
      <c r="N6" s="4">
        <v>11.98</v>
      </c>
      <c r="O6" t="s">
        <v>6</v>
      </c>
      <c r="Q6" s="31"/>
    </row>
    <row r="7" spans="1:17" x14ac:dyDescent="0.3">
      <c r="A7" s="23" t="s">
        <v>32</v>
      </c>
      <c r="K7" t="s">
        <v>26</v>
      </c>
      <c r="Q7" s="31"/>
    </row>
    <row r="8" spans="1:17" x14ac:dyDescent="0.3">
      <c r="A8" s="23"/>
      <c r="B8" s="41" t="s">
        <v>66</v>
      </c>
      <c r="Q8" s="31"/>
    </row>
    <row r="9" spans="1:17" x14ac:dyDescent="0.3">
      <c r="A9" s="23"/>
      <c r="K9" s="15"/>
      <c r="L9" s="15"/>
      <c r="M9" s="15"/>
      <c r="Q9" s="31"/>
    </row>
    <row r="10" spans="1:17" x14ac:dyDescent="0.3">
      <c r="A10" s="23" t="s">
        <v>58</v>
      </c>
      <c r="K10" s="15"/>
      <c r="L10" s="15"/>
      <c r="M10" s="15"/>
      <c r="Q10" s="31"/>
    </row>
    <row r="11" spans="1:17" x14ac:dyDescent="0.3">
      <c r="B11" s="25" t="s">
        <v>57</v>
      </c>
      <c r="K11" s="15"/>
      <c r="L11" s="15"/>
      <c r="M11" s="15"/>
      <c r="Q11" s="31"/>
    </row>
    <row r="12" spans="1:17" x14ac:dyDescent="0.3">
      <c r="K12" s="15"/>
      <c r="L12" s="15"/>
      <c r="M12" s="15"/>
      <c r="Q12" s="31"/>
    </row>
    <row r="13" spans="1:17" x14ac:dyDescent="0.3">
      <c r="A13" s="23" t="s">
        <v>33</v>
      </c>
      <c r="K13" s="15"/>
      <c r="L13" s="15"/>
      <c r="M13" s="15"/>
      <c r="Q13" s="31"/>
    </row>
    <row r="14" spans="1:17" x14ac:dyDescent="0.3">
      <c r="B14" t="s">
        <v>41</v>
      </c>
      <c r="C14" t="s">
        <v>34</v>
      </c>
      <c r="K14" s="15"/>
      <c r="L14" s="15"/>
      <c r="M14" s="15"/>
      <c r="Q14" s="31"/>
    </row>
    <row r="15" spans="1:17" x14ac:dyDescent="0.3">
      <c r="B15" t="s">
        <v>42</v>
      </c>
      <c r="C15" s="25" t="s">
        <v>35</v>
      </c>
      <c r="K15" s="15"/>
      <c r="L15" s="15"/>
      <c r="M15" s="15"/>
      <c r="Q15" s="31"/>
    </row>
    <row r="16" spans="1:17" x14ac:dyDescent="0.3">
      <c r="B16" t="s">
        <v>43</v>
      </c>
      <c r="C16" s="25" t="s">
        <v>36</v>
      </c>
      <c r="K16" s="15"/>
      <c r="L16" s="15"/>
      <c r="M16" s="15"/>
      <c r="Q16" s="31"/>
    </row>
    <row r="17" spans="1:17" x14ac:dyDescent="0.3">
      <c r="B17" t="s">
        <v>44</v>
      </c>
      <c r="C17" t="s">
        <v>37</v>
      </c>
      <c r="K17" s="15"/>
      <c r="L17" s="15"/>
      <c r="M17" s="15"/>
      <c r="Q17" s="31"/>
    </row>
    <row r="18" spans="1:17" x14ac:dyDescent="0.3">
      <c r="B18" t="s">
        <v>45</v>
      </c>
      <c r="C18" t="s">
        <v>38</v>
      </c>
      <c r="K18" s="15"/>
      <c r="L18" s="15"/>
      <c r="M18" s="15"/>
      <c r="Q18" s="31"/>
    </row>
    <row r="19" spans="1:17" x14ac:dyDescent="0.3">
      <c r="B19" t="s">
        <v>46</v>
      </c>
      <c r="C19" s="25" t="s">
        <v>39</v>
      </c>
      <c r="K19" s="15"/>
      <c r="L19" s="15"/>
      <c r="M19" s="15"/>
      <c r="Q19" s="31"/>
    </row>
    <row r="20" spans="1:17" x14ac:dyDescent="0.3">
      <c r="B20" t="s">
        <v>47</v>
      </c>
      <c r="C20" s="25" t="s">
        <v>40</v>
      </c>
      <c r="K20" s="15"/>
      <c r="L20" s="15"/>
      <c r="M20" s="15"/>
      <c r="Q20" s="31"/>
    </row>
    <row r="21" spans="1:17" x14ac:dyDescent="0.3">
      <c r="B21" t="s">
        <v>48</v>
      </c>
      <c r="C21" s="25" t="s">
        <v>51</v>
      </c>
      <c r="K21" s="15"/>
      <c r="L21" s="15"/>
      <c r="M21" s="15"/>
      <c r="Q21" s="31"/>
    </row>
    <row r="22" spans="1:17" x14ac:dyDescent="0.3">
      <c r="B22" t="s">
        <v>49</v>
      </c>
      <c r="C22" s="25" t="s">
        <v>52</v>
      </c>
      <c r="K22" s="15"/>
      <c r="L22" s="15"/>
      <c r="M22" s="15"/>
      <c r="Q22" s="31"/>
    </row>
    <row r="23" spans="1:17" x14ac:dyDescent="0.3">
      <c r="B23" t="s">
        <v>50</v>
      </c>
      <c r="C23" s="25" t="s">
        <v>53</v>
      </c>
      <c r="K23" s="15"/>
      <c r="L23" s="15"/>
      <c r="M23" s="15"/>
      <c r="Q23" s="31"/>
    </row>
    <row r="24" spans="1:17" x14ac:dyDescent="0.3">
      <c r="C24" s="25"/>
      <c r="K24" s="15"/>
      <c r="L24" s="15"/>
      <c r="M24" s="15"/>
      <c r="P24" s="26"/>
      <c r="Q24" s="31"/>
    </row>
    <row r="25" spans="1:17" x14ac:dyDescent="0.3">
      <c r="C25" s="25"/>
      <c r="D25" s="41"/>
      <c r="G25" s="36"/>
      <c r="H25" s="36"/>
      <c r="K25" s="15"/>
      <c r="L25" s="15"/>
      <c r="M25" s="15"/>
      <c r="P25" s="26"/>
      <c r="Q25" s="31"/>
    </row>
    <row r="26" spans="1:17" x14ac:dyDescent="0.3">
      <c r="D26" s="41"/>
      <c r="G26" s="36"/>
      <c r="H26" s="36"/>
    </row>
    <row r="27" spans="1:17" ht="21.6" thickBot="1" x14ac:dyDescent="0.45">
      <c r="A27" s="42" t="s">
        <v>65</v>
      </c>
      <c r="B27" s="24"/>
      <c r="C27" s="24"/>
      <c r="D27" s="24"/>
      <c r="E27" s="24"/>
      <c r="F27" s="24"/>
      <c r="G27" s="24"/>
      <c r="H27" s="24"/>
      <c r="P27" t="s">
        <v>56</v>
      </c>
    </row>
    <row r="28" spans="1:17" ht="57.6" x14ac:dyDescent="0.3">
      <c r="A28" s="60" t="s">
        <v>64</v>
      </c>
      <c r="B28" s="50" t="s">
        <v>15</v>
      </c>
      <c r="C28" s="60" t="s">
        <v>11</v>
      </c>
      <c r="D28" s="43" t="s">
        <v>16</v>
      </c>
      <c r="E28" s="53" t="s">
        <v>61</v>
      </c>
      <c r="F28" s="43" t="s">
        <v>62</v>
      </c>
      <c r="G28" s="53" t="s">
        <v>68</v>
      </c>
      <c r="H28" s="33" t="s">
        <v>67</v>
      </c>
      <c r="P28" t="s">
        <v>55</v>
      </c>
    </row>
    <row r="29" spans="1:17" x14ac:dyDescent="0.3">
      <c r="A29" s="64">
        <v>1</v>
      </c>
      <c r="B29" s="51"/>
      <c r="C29" s="61"/>
      <c r="D29" s="47"/>
      <c r="E29" s="57" t="str">
        <f>IF(ISBLANK(B29),"",VLOOKUP("Turf grass - not required by program"&amp;C29,$N$58:$O$72,2,FALSE))</f>
        <v/>
      </c>
      <c r="F29" s="44" t="str">
        <f>IF(ISBLANK(B29),"",VLOOKUP(B29&amp;C29,$N$58:$O$72,2,FALSE))</f>
        <v/>
      </c>
      <c r="G29" s="54" t="str">
        <f>IF(ISBLANK(B29),"",D29*E29)</f>
        <v/>
      </c>
      <c r="H29" s="30" t="str">
        <f>IF(ISBLANK(B29),"",D29*F29)</f>
        <v/>
      </c>
    </row>
    <row r="30" spans="1:17" x14ac:dyDescent="0.3">
      <c r="A30" s="64">
        <v>2</v>
      </c>
      <c r="B30" s="52"/>
      <c r="C30" s="62"/>
      <c r="D30" s="48"/>
      <c r="E30" s="58" t="str">
        <f>IF(ISBLANK(B30),"",VLOOKUP("Turf grass - not required by program"&amp;C30,$N$58:$O$72,2,FALSE))</f>
        <v/>
      </c>
      <c r="F30" s="45" t="str">
        <f>IF(ISBLANK(B30),"",VLOOKUP(B30&amp;C30,$N$58:$O$72,2,FALSE))</f>
        <v/>
      </c>
      <c r="G30" s="55" t="str">
        <f>IF(ISBLANK(B30),"",D30*E30)</f>
        <v/>
      </c>
      <c r="H30" s="9" t="str">
        <f>IF(ISBLANK(B30),"",D30*F30)</f>
        <v/>
      </c>
    </row>
    <row r="31" spans="1:17" x14ac:dyDescent="0.3">
      <c r="A31" s="64">
        <v>3</v>
      </c>
      <c r="B31" s="52"/>
      <c r="C31" s="62"/>
      <c r="D31" s="48"/>
      <c r="E31" s="58" t="str">
        <f>IF(ISBLANK(B31),"",VLOOKUP("Turf grass - not required by program"&amp;C31,$N$58:$O$72,2,FALSE))</f>
        <v/>
      </c>
      <c r="F31" s="45" t="str">
        <f>IF(ISBLANK(B31),"",VLOOKUP(B31&amp;C31,$N$58:$O$72,2,FALSE))</f>
        <v/>
      </c>
      <c r="G31" s="55" t="str">
        <f>IF(ISBLANK(B31),"",D31*E31)</f>
        <v/>
      </c>
      <c r="H31" s="9" t="str">
        <f>IF(ISBLANK(B31),"",D31*F31)</f>
        <v/>
      </c>
    </row>
    <row r="32" spans="1:17" x14ac:dyDescent="0.3">
      <c r="A32" s="64">
        <v>4</v>
      </c>
      <c r="B32" s="52"/>
      <c r="C32" s="62"/>
      <c r="D32" s="48"/>
      <c r="E32" s="58" t="str">
        <f>IF(ISBLANK(B32),"",VLOOKUP("Turf grass - not required by program"&amp;C32,$N$58:$O$72,2,FALSE))</f>
        <v/>
      </c>
      <c r="F32" s="45" t="str">
        <f>IF(ISBLANK(B32),"",VLOOKUP(B32&amp;C32,$N$58:$O$72,2,FALSE))</f>
        <v/>
      </c>
      <c r="G32" s="55" t="str">
        <f>IF(ISBLANK(B32),"",D32*E32)</f>
        <v/>
      </c>
      <c r="H32" s="9" t="str">
        <f>IF(ISBLANK(B32),"",D32*F32)</f>
        <v/>
      </c>
    </row>
    <row r="33" spans="1:8" x14ac:dyDescent="0.3">
      <c r="A33" s="64">
        <v>5</v>
      </c>
      <c r="B33" s="52"/>
      <c r="C33" s="62"/>
      <c r="D33" s="48"/>
      <c r="E33" s="58" t="str">
        <f>IF(ISBLANK(B33),"",VLOOKUP("Turf grass - not required by program"&amp;C33,$N$58:$O$72,2,FALSE))</f>
        <v/>
      </c>
      <c r="F33" s="45" t="str">
        <f>IF(ISBLANK(B33),"",VLOOKUP(B33&amp;C33,$N$58:$O$72,2,FALSE))</f>
        <v/>
      </c>
      <c r="G33" s="55" t="str">
        <f>IF(ISBLANK(B33),"",D33*E33)</f>
        <v/>
      </c>
      <c r="H33" s="9" t="str">
        <f>IF(ISBLANK(B33),"",D33*F33)</f>
        <v/>
      </c>
    </row>
    <row r="34" spans="1:8" x14ac:dyDescent="0.3">
      <c r="A34" s="64">
        <v>6</v>
      </c>
      <c r="B34" s="52"/>
      <c r="C34" s="62"/>
      <c r="D34" s="48"/>
      <c r="E34" s="58" t="str">
        <f>IF(ISBLANK(B34),"",VLOOKUP("Turf grass - not required by program"&amp;C34,$N$58:$O$72,2,FALSE))</f>
        <v/>
      </c>
      <c r="F34" s="45" t="str">
        <f>IF(ISBLANK(B34),"",VLOOKUP(B34&amp;C34,$N$58:$O$72,2,FALSE))</f>
        <v/>
      </c>
      <c r="G34" s="55" t="str">
        <f>IF(ISBLANK(B34),"",D34*E34)</f>
        <v/>
      </c>
      <c r="H34" s="9" t="str">
        <f>IF(ISBLANK(B34),"",D34*F34)</f>
        <v/>
      </c>
    </row>
    <row r="35" spans="1:8" x14ac:dyDescent="0.3">
      <c r="A35" s="64">
        <v>7</v>
      </c>
      <c r="B35" s="52"/>
      <c r="C35" s="62"/>
      <c r="D35" s="48"/>
      <c r="E35" s="58" t="str">
        <f>IF(ISBLANK(B35),"",VLOOKUP("Turf grass - not required by program"&amp;C35,$N$58:$O$72,2,FALSE))</f>
        <v/>
      </c>
      <c r="F35" s="45" t="str">
        <f>IF(ISBLANK(B35),"",VLOOKUP(B35&amp;C35,$N$58:$O$72,2,FALSE))</f>
        <v/>
      </c>
      <c r="G35" s="55" t="str">
        <f>IF(ISBLANK(B35),"",D35*E35)</f>
        <v/>
      </c>
      <c r="H35" s="9" t="str">
        <f>IF(ISBLANK(B35),"",D35*F35)</f>
        <v/>
      </c>
    </row>
    <row r="36" spans="1:8" x14ac:dyDescent="0.3">
      <c r="A36" s="64">
        <v>8</v>
      </c>
      <c r="B36" s="52"/>
      <c r="C36" s="62"/>
      <c r="D36" s="48"/>
      <c r="E36" s="58" t="str">
        <f>IF(ISBLANK(B36),"",VLOOKUP("Turf grass - not required by program"&amp;C36,$N$58:$O$72,2,FALSE))</f>
        <v/>
      </c>
      <c r="F36" s="45" t="str">
        <f>IF(ISBLANK(B36),"",VLOOKUP(B36&amp;C36,$N$58:$O$72,2,FALSE))</f>
        <v/>
      </c>
      <c r="G36" s="55" t="str">
        <f>IF(ISBLANK(B36),"",D36*E36)</f>
        <v/>
      </c>
      <c r="H36" s="9" t="str">
        <f>IF(ISBLANK(B36),"",D36*F36)</f>
        <v/>
      </c>
    </row>
    <row r="37" spans="1:8" x14ac:dyDescent="0.3">
      <c r="A37" s="64">
        <v>9</v>
      </c>
      <c r="B37" s="52"/>
      <c r="C37" s="62"/>
      <c r="D37" s="48"/>
      <c r="E37" s="58" t="str">
        <f>IF(ISBLANK(B37),"",VLOOKUP("Turf grass - not required by program"&amp;C37,$N$58:$O$72,2,FALSE))</f>
        <v/>
      </c>
      <c r="F37" s="45" t="str">
        <f>IF(ISBLANK(B37),"",VLOOKUP(B37&amp;C37,$N$58:$O$72,2,FALSE))</f>
        <v/>
      </c>
      <c r="G37" s="55" t="str">
        <f>IF(ISBLANK(B37),"",D37*E37)</f>
        <v/>
      </c>
      <c r="H37" s="9" t="str">
        <f>IF(ISBLANK(B37),"",D37*F37)</f>
        <v/>
      </c>
    </row>
    <row r="38" spans="1:8" x14ac:dyDescent="0.3">
      <c r="A38" s="64">
        <v>10</v>
      </c>
      <c r="B38" s="52"/>
      <c r="C38" s="62"/>
      <c r="D38" s="48"/>
      <c r="E38" s="58" t="str">
        <f>IF(ISBLANK(B38),"",VLOOKUP("Turf grass - not required by program"&amp;C38,$N$58:$O$72,2,FALSE))</f>
        <v/>
      </c>
      <c r="F38" s="45" t="str">
        <f>IF(ISBLANK(B38),"",VLOOKUP(B38&amp;C38,$N$58:$O$72,2,FALSE))</f>
        <v/>
      </c>
      <c r="G38" s="55" t="str">
        <f>IF(ISBLANK(B38),"",D38*E38)</f>
        <v/>
      </c>
      <c r="H38" s="9" t="str">
        <f>IF(ISBLANK(B38),"",D38*F38)</f>
        <v/>
      </c>
    </row>
    <row r="39" spans="1:8" x14ac:dyDescent="0.3">
      <c r="A39" s="64">
        <v>11</v>
      </c>
      <c r="B39" s="52"/>
      <c r="C39" s="62"/>
      <c r="D39" s="48"/>
      <c r="E39" s="58" t="str">
        <f>IF(ISBLANK(B39),"",VLOOKUP("Turf grass - not required by program"&amp;C39,$N$58:$O$72,2,FALSE))</f>
        <v/>
      </c>
      <c r="F39" s="45" t="str">
        <f>IF(ISBLANK(B39),"",VLOOKUP(B39&amp;C39,$N$58:$O$72,2,FALSE))</f>
        <v/>
      </c>
      <c r="G39" s="55" t="str">
        <f>IF(ISBLANK(B39),"",D39*E39)</f>
        <v/>
      </c>
      <c r="H39" s="9" t="str">
        <f>IF(ISBLANK(B39),"",D39*F39)</f>
        <v/>
      </c>
    </row>
    <row r="40" spans="1:8" x14ac:dyDescent="0.3">
      <c r="A40" s="64">
        <v>12</v>
      </c>
      <c r="B40" s="52"/>
      <c r="C40" s="62"/>
      <c r="D40" s="48"/>
      <c r="E40" s="58" t="str">
        <f>IF(ISBLANK(B40),"",VLOOKUP("Turf grass - not required by program"&amp;C40,$N$58:$O$72,2,FALSE))</f>
        <v/>
      </c>
      <c r="F40" s="45" t="str">
        <f>IF(ISBLANK(B40),"",VLOOKUP(B40&amp;C40,$N$58:$O$72,2,FALSE))</f>
        <v/>
      </c>
      <c r="G40" s="55" t="str">
        <f>IF(ISBLANK(B40),"",D40*E40)</f>
        <v/>
      </c>
      <c r="H40" s="9" t="str">
        <f>IF(ISBLANK(B40),"",D40*F40)</f>
        <v/>
      </c>
    </row>
    <row r="41" spans="1:8" x14ac:dyDescent="0.3">
      <c r="A41" s="64">
        <v>13</v>
      </c>
      <c r="B41" s="52"/>
      <c r="C41" s="62"/>
      <c r="D41" s="48"/>
      <c r="E41" s="58" t="str">
        <f>IF(ISBLANK(B41),"",VLOOKUP("Turf grass - not required by program"&amp;C41,$N$58:$O$72,2,FALSE))</f>
        <v/>
      </c>
      <c r="F41" s="45" t="str">
        <f>IF(ISBLANK(B41),"",VLOOKUP(B41&amp;C41,$N$58:$O$72,2,FALSE))</f>
        <v/>
      </c>
      <c r="G41" s="55" t="str">
        <f>IF(ISBLANK(B41),"",D41*E41)</f>
        <v/>
      </c>
      <c r="H41" s="9" t="str">
        <f>IF(ISBLANK(B41),"",D41*F41)</f>
        <v/>
      </c>
    </row>
    <row r="42" spans="1:8" x14ac:dyDescent="0.3">
      <c r="A42" s="64">
        <v>14</v>
      </c>
      <c r="B42" s="52"/>
      <c r="C42" s="62"/>
      <c r="D42" s="48"/>
      <c r="E42" s="58" t="str">
        <f>IF(ISBLANK(B42),"",VLOOKUP("Turf grass - not required by program"&amp;C42,$N$58:$O$72,2,FALSE))</f>
        <v/>
      </c>
      <c r="F42" s="45" t="str">
        <f>IF(ISBLANK(B42),"",VLOOKUP(B42&amp;C42,$N$58:$O$72,2,FALSE))</f>
        <v/>
      </c>
      <c r="G42" s="55" t="str">
        <f>IF(ISBLANK(B42),"",D42*E42)</f>
        <v/>
      </c>
      <c r="H42" s="9" t="str">
        <f>IF(ISBLANK(B42),"",D42*F42)</f>
        <v/>
      </c>
    </row>
    <row r="43" spans="1:8" x14ac:dyDescent="0.3">
      <c r="A43" s="64">
        <v>15</v>
      </c>
      <c r="B43" s="52"/>
      <c r="C43" s="62"/>
      <c r="D43" s="48"/>
      <c r="E43" s="58" t="str">
        <f>IF(ISBLANK(B43),"",VLOOKUP("Turf grass - not required by program"&amp;C43,$N$58:$O$72,2,FALSE))</f>
        <v/>
      </c>
      <c r="F43" s="45" t="str">
        <f>IF(ISBLANK(B43),"",VLOOKUP(B43&amp;C43,$N$58:$O$72,2,FALSE))</f>
        <v/>
      </c>
      <c r="G43" s="55" t="str">
        <f>IF(ISBLANK(B43),"",D43*E43)</f>
        <v/>
      </c>
      <c r="H43" s="9" t="str">
        <f>IF(ISBLANK(B43),"",D43*F43)</f>
        <v/>
      </c>
    </row>
    <row r="44" spans="1:8" x14ac:dyDescent="0.3">
      <c r="A44" s="64">
        <v>16</v>
      </c>
      <c r="B44" s="52"/>
      <c r="C44" s="62"/>
      <c r="D44" s="48"/>
      <c r="E44" s="58" t="str">
        <f>IF(ISBLANK(B44),"",VLOOKUP("Turf grass - not required by program"&amp;C44,$N$58:$O$72,2,FALSE))</f>
        <v/>
      </c>
      <c r="F44" s="45" t="str">
        <f>IF(ISBLANK(B44),"",VLOOKUP(B44&amp;C44,$N$58:$O$72,2,FALSE))</f>
        <v/>
      </c>
      <c r="G44" s="55" t="str">
        <f>IF(ISBLANK(B44),"",D44*E44)</f>
        <v/>
      </c>
      <c r="H44" s="9" t="str">
        <f>IF(ISBLANK(B44),"",D44*F44)</f>
        <v/>
      </c>
    </row>
    <row r="45" spans="1:8" x14ac:dyDescent="0.3">
      <c r="A45" s="64">
        <v>17</v>
      </c>
      <c r="B45" s="52"/>
      <c r="C45" s="62"/>
      <c r="D45" s="48"/>
      <c r="E45" s="58" t="str">
        <f>IF(ISBLANK(B45),"",VLOOKUP("Turf grass - not required by program"&amp;C45,$N$58:$O$72,2,FALSE))</f>
        <v/>
      </c>
      <c r="F45" s="45" t="str">
        <f>IF(ISBLANK(B45),"",VLOOKUP(B45&amp;C45,$N$58:$O$72,2,FALSE))</f>
        <v/>
      </c>
      <c r="G45" s="55" t="str">
        <f>IF(ISBLANK(B45),"",D45*E45)</f>
        <v/>
      </c>
      <c r="H45" s="9" t="str">
        <f>IF(ISBLANK(B45),"",D45*F45)</f>
        <v/>
      </c>
    </row>
    <row r="46" spans="1:8" x14ac:dyDescent="0.3">
      <c r="A46" s="64">
        <v>18</v>
      </c>
      <c r="B46" s="52"/>
      <c r="C46" s="62"/>
      <c r="D46" s="48"/>
      <c r="E46" s="58" t="str">
        <f>IF(ISBLANK(B46),"",VLOOKUP("Turf grass - not required by program"&amp;C46,$N$58:$O$72,2,FALSE))</f>
        <v/>
      </c>
      <c r="F46" s="45" t="str">
        <f>IF(ISBLANK(B46),"",VLOOKUP(B46&amp;C46,$N$58:$O$72,2,FALSE))</f>
        <v/>
      </c>
      <c r="G46" s="55" t="str">
        <f>IF(ISBLANK(B46),"",D46*E46)</f>
        <v/>
      </c>
      <c r="H46" s="9" t="str">
        <f>IF(ISBLANK(B46),"",D46*F46)</f>
        <v/>
      </c>
    </row>
    <row r="47" spans="1:8" x14ac:dyDescent="0.3">
      <c r="A47" s="64">
        <v>19</v>
      </c>
      <c r="B47" s="52"/>
      <c r="C47" s="62"/>
      <c r="D47" s="48"/>
      <c r="E47" s="58" t="str">
        <f>IF(ISBLANK(B47),"",VLOOKUP("Turf grass - not required by program"&amp;C47,$N$58:$O$72,2,FALSE))</f>
        <v/>
      </c>
      <c r="F47" s="45" t="str">
        <f>IF(ISBLANK(B47),"",VLOOKUP(B47&amp;C47,$N$58:$O$72,2,FALSE))</f>
        <v/>
      </c>
      <c r="G47" s="55" t="str">
        <f>IF(ISBLANK(B47),"",D47*E47)</f>
        <v/>
      </c>
      <c r="H47" s="9" t="str">
        <f>IF(ISBLANK(B47),"",D47*F47)</f>
        <v/>
      </c>
    </row>
    <row r="48" spans="1:8" x14ac:dyDescent="0.3">
      <c r="A48" s="64">
        <v>20</v>
      </c>
      <c r="B48" s="52"/>
      <c r="C48" s="62"/>
      <c r="D48" s="48"/>
      <c r="E48" s="58" t="str">
        <f>IF(ISBLANK(B48),"",VLOOKUP("Turf grass - not required by program"&amp;C48,$N$58:$O$72,2,FALSE))</f>
        <v/>
      </c>
      <c r="F48" s="45" t="str">
        <f>IF(ISBLANK(B48),"",VLOOKUP(B48&amp;C48,$N$58:$O$72,2,FALSE))</f>
        <v/>
      </c>
      <c r="G48" s="55" t="str">
        <f>IF(ISBLANK(B48),"",D48*E48)</f>
        <v/>
      </c>
      <c r="H48" s="9" t="str">
        <f>IF(ISBLANK(B48),"",D48*F48)</f>
        <v/>
      </c>
    </row>
    <row r="49" spans="1:16" x14ac:dyDescent="0.3">
      <c r="A49" s="64">
        <v>21</v>
      </c>
      <c r="B49" s="52"/>
      <c r="C49" s="62"/>
      <c r="D49" s="48"/>
      <c r="E49" s="58" t="str">
        <f>IF(ISBLANK(B49),"",VLOOKUP("Turf grass - not required by program"&amp;C49,$N$58:$O$72,2,FALSE))</f>
        <v/>
      </c>
      <c r="F49" s="45" t="str">
        <f>IF(ISBLANK(B49),"",VLOOKUP(B49&amp;C49,$N$58:$O$72,2,FALSE))</f>
        <v/>
      </c>
      <c r="G49" s="55" t="str">
        <f>IF(ISBLANK(B49),"",D49*E49)</f>
        <v/>
      </c>
      <c r="H49" s="9" t="str">
        <f>IF(ISBLANK(B49),"",D49*F49)</f>
        <v/>
      </c>
    </row>
    <row r="50" spans="1:16" x14ac:dyDescent="0.3">
      <c r="A50" s="64">
        <v>22</v>
      </c>
      <c r="B50" s="52"/>
      <c r="C50" s="62"/>
      <c r="D50" s="48"/>
      <c r="E50" s="58" t="str">
        <f>IF(ISBLANK(B50),"",VLOOKUP("Turf grass - not required by program"&amp;C50,$N$58:$O$72,2,FALSE))</f>
        <v/>
      </c>
      <c r="F50" s="45" t="str">
        <f>IF(ISBLANK(B50),"",VLOOKUP(B50&amp;C50,$N$58:$O$72,2,FALSE))</f>
        <v/>
      </c>
      <c r="G50" s="55" t="str">
        <f>IF(ISBLANK(B50),"",D50*E50)</f>
        <v/>
      </c>
      <c r="H50" s="9" t="str">
        <f>IF(ISBLANK(B50),"",D50*F50)</f>
        <v/>
      </c>
    </row>
    <row r="51" spans="1:16" x14ac:dyDescent="0.3">
      <c r="A51" s="64">
        <v>23</v>
      </c>
      <c r="B51" s="52"/>
      <c r="C51" s="62"/>
      <c r="D51" s="48"/>
      <c r="E51" s="58" t="str">
        <f>IF(ISBLANK(B51),"",VLOOKUP("Turf grass - not required by program"&amp;C51,$N$58:$O$72,2,FALSE))</f>
        <v/>
      </c>
      <c r="F51" s="45" t="str">
        <f>IF(ISBLANK(B51),"",VLOOKUP(B51&amp;C51,$N$58:$O$72,2,FALSE))</f>
        <v/>
      </c>
      <c r="G51" s="55" t="str">
        <f>IF(ISBLANK(B51),"",D51*E51)</f>
        <v/>
      </c>
      <c r="H51" s="9" t="str">
        <f>IF(ISBLANK(B51),"",D51*F51)</f>
        <v/>
      </c>
    </row>
    <row r="52" spans="1:16" x14ac:dyDescent="0.3">
      <c r="A52" s="64">
        <v>24</v>
      </c>
      <c r="B52" s="52"/>
      <c r="C52" s="62"/>
      <c r="D52" s="48"/>
      <c r="E52" s="58" t="str">
        <f>IF(ISBLANK(B52),"",VLOOKUP("Turf grass - not required by program"&amp;C52,$N$58:$O$72,2,FALSE))</f>
        <v/>
      </c>
      <c r="F52" s="45" t="str">
        <f>IF(ISBLANK(B52),"",VLOOKUP(B52&amp;C52,$N$58:$O$72,2,FALSE))</f>
        <v/>
      </c>
      <c r="G52" s="55" t="str">
        <f>IF(ISBLANK(B52),"",D52*E52)</f>
        <v/>
      </c>
      <c r="H52" s="9" t="str">
        <f>IF(ISBLANK(B52),"",D52*F52)</f>
        <v/>
      </c>
    </row>
    <row r="53" spans="1:16" ht="15" thickBot="1" x14ac:dyDescent="0.35">
      <c r="A53" s="65">
        <v>25</v>
      </c>
      <c r="B53" s="49"/>
      <c r="C53" s="63"/>
      <c r="D53" s="49"/>
      <c r="E53" s="59" t="str">
        <f>IF(ISBLANK(B53),"",VLOOKUP("Turf grass - not required by program"&amp;C53,$N$58:$O$72,2,FALSE))</f>
        <v/>
      </c>
      <c r="F53" s="46" t="str">
        <f>IF(ISBLANK(B53),"",VLOOKUP(B53&amp;C53,$N$58:$O$72,2,FALSE))</f>
        <v/>
      </c>
      <c r="G53" s="56" t="str">
        <f>IF(ISBLANK(B53),"",D53*E53)</f>
        <v/>
      </c>
      <c r="H53" s="34" t="str">
        <f>IF(ISBLANK(B53),"",D53*F53)</f>
        <v/>
      </c>
    </row>
    <row r="54" spans="1:16" ht="15" thickBot="1" x14ac:dyDescent="0.35">
      <c r="D54" s="35">
        <f>SUM(D29:D53)</f>
        <v>0</v>
      </c>
      <c r="E54" s="66" t="s">
        <v>63</v>
      </c>
      <c r="H54" s="32">
        <f>SUMIF(H29:H53,("&gt;0"))</f>
        <v>0</v>
      </c>
      <c r="I54" t="s">
        <v>69</v>
      </c>
    </row>
    <row r="55" spans="1:16" ht="15" thickBot="1" x14ac:dyDescent="0.35">
      <c r="D55" s="23"/>
      <c r="E55" s="23"/>
      <c r="F55" s="23"/>
      <c r="H55" s="32">
        <f>SUM(G29:G53)</f>
        <v>0</v>
      </c>
      <c r="I55" t="s">
        <v>70</v>
      </c>
    </row>
    <row r="56" spans="1:16" ht="15" thickBot="1" x14ac:dyDescent="0.35">
      <c r="D56" s="23"/>
      <c r="E56" s="23"/>
      <c r="F56" s="23"/>
      <c r="H56" s="27">
        <f>SUMIFS(H29:H53,B29:B53,"Turf grass - required by program",H29:H53,"&gt;0")</f>
        <v>0</v>
      </c>
      <c r="I56" t="s">
        <v>71</v>
      </c>
    </row>
    <row r="57" spans="1:16" ht="15" thickBot="1" x14ac:dyDescent="0.35">
      <c r="H57" s="28" t="str">
        <f>IFERROR(1-(H54-H56)/(H55-H56),"")</f>
        <v/>
      </c>
      <c r="I57" s="23" t="s">
        <v>60</v>
      </c>
    </row>
    <row r="58" spans="1:16" ht="15" thickBot="1" x14ac:dyDescent="0.35">
      <c r="H58" s="29">
        <f>H54</f>
        <v>0</v>
      </c>
      <c r="I58" t="s">
        <v>72</v>
      </c>
      <c r="J58" s="1" t="s">
        <v>17</v>
      </c>
      <c r="L58" t="s">
        <v>17</v>
      </c>
      <c r="M58" t="s">
        <v>20</v>
      </c>
      <c r="N58" t="str">
        <f>L58&amp;M58</f>
        <v>Plantings - high water demandProtected</v>
      </c>
      <c r="O58">
        <v>0.03</v>
      </c>
    </row>
    <row r="59" spans="1:16" x14ac:dyDescent="0.3">
      <c r="J59" s="3" t="s">
        <v>18</v>
      </c>
      <c r="L59" t="s">
        <v>17</v>
      </c>
      <c r="M59" t="s">
        <v>21</v>
      </c>
      <c r="N59" t="str">
        <f t="shared" ref="N59:N72" si="0">L59&amp;M59</f>
        <v>Plantings - high water demandOpen</v>
      </c>
      <c r="O59">
        <v>5.57</v>
      </c>
      <c r="P59" s="36"/>
    </row>
    <row r="60" spans="1:16" x14ac:dyDescent="0.3">
      <c r="J60" s="3" t="s">
        <v>19</v>
      </c>
      <c r="L60" t="s">
        <v>17</v>
      </c>
      <c r="M60" t="s">
        <v>22</v>
      </c>
      <c r="N60" t="str">
        <f t="shared" si="0"/>
        <v>Plantings - high water demandIntense</v>
      </c>
      <c r="O60">
        <v>14.55</v>
      </c>
    </row>
    <row r="61" spans="1:16" x14ac:dyDescent="0.3">
      <c r="J61" s="3" t="s">
        <v>27</v>
      </c>
      <c r="L61" t="s">
        <v>18</v>
      </c>
      <c r="M61" t="s">
        <v>20</v>
      </c>
      <c r="N61" t="str">
        <f t="shared" si="0"/>
        <v>Plantings - moderate water demandProtected</v>
      </c>
      <c r="O61">
        <v>0</v>
      </c>
    </row>
    <row r="62" spans="1:16" x14ac:dyDescent="0.3">
      <c r="J62" s="4" t="s">
        <v>28</v>
      </c>
      <c r="L62" t="s">
        <v>18</v>
      </c>
      <c r="M62" t="s">
        <v>21</v>
      </c>
      <c r="N62" t="str">
        <f t="shared" si="0"/>
        <v>Plantings - moderate water demandOpen</v>
      </c>
      <c r="O62">
        <v>0.11</v>
      </c>
    </row>
    <row r="63" spans="1:16" x14ac:dyDescent="0.3">
      <c r="L63" t="s">
        <v>18</v>
      </c>
      <c r="M63" t="s">
        <v>22</v>
      </c>
      <c r="N63" t="str">
        <f t="shared" si="0"/>
        <v>Plantings - moderate water demandIntense</v>
      </c>
      <c r="O63">
        <v>4.5999999999999996</v>
      </c>
    </row>
    <row r="64" spans="1:16" x14ac:dyDescent="0.3">
      <c r="J64" s="2" t="s">
        <v>11</v>
      </c>
      <c r="L64" t="s">
        <v>19</v>
      </c>
      <c r="M64" t="s">
        <v>20</v>
      </c>
      <c r="N64" t="str">
        <f t="shared" si="0"/>
        <v>Plantings - low water demandProtected</v>
      </c>
      <c r="O64">
        <v>0</v>
      </c>
    </row>
    <row r="65" spans="10:15" x14ac:dyDescent="0.3">
      <c r="J65" s="1" t="s">
        <v>20</v>
      </c>
      <c r="L65" t="s">
        <v>19</v>
      </c>
      <c r="M65" t="s">
        <v>21</v>
      </c>
      <c r="N65" t="str">
        <f t="shared" si="0"/>
        <v>Plantings - low water demandOpen</v>
      </c>
      <c r="O65">
        <v>0</v>
      </c>
    </row>
    <row r="66" spans="10:15" x14ac:dyDescent="0.3">
      <c r="J66" s="3" t="s">
        <v>21</v>
      </c>
      <c r="L66" t="s">
        <v>19</v>
      </c>
      <c r="M66" t="s">
        <v>22</v>
      </c>
      <c r="N66" t="str">
        <f t="shared" si="0"/>
        <v>Plantings - low water demandIntense</v>
      </c>
      <c r="O66">
        <v>0</v>
      </c>
    </row>
    <row r="67" spans="10:15" x14ac:dyDescent="0.3">
      <c r="J67" s="4" t="s">
        <v>22</v>
      </c>
      <c r="L67" t="s">
        <v>27</v>
      </c>
      <c r="M67" t="s">
        <v>20</v>
      </c>
      <c r="N67" t="str">
        <f t="shared" si="0"/>
        <v>Turf grass - required by programProtected</v>
      </c>
      <c r="O67">
        <v>3.63</v>
      </c>
    </row>
    <row r="68" spans="10:15" x14ac:dyDescent="0.3">
      <c r="L68" t="s">
        <v>27</v>
      </c>
      <c r="M68" t="s">
        <v>21</v>
      </c>
      <c r="N68" t="str">
        <f t="shared" si="0"/>
        <v>Turf grass - required by programOpen</v>
      </c>
      <c r="O68">
        <v>5.3</v>
      </c>
    </row>
    <row r="69" spans="10:15" x14ac:dyDescent="0.3">
      <c r="J69" s="2" t="s">
        <v>7</v>
      </c>
      <c r="L69" t="s">
        <v>27</v>
      </c>
      <c r="M69" t="s">
        <v>22</v>
      </c>
      <c r="N69" t="str">
        <f t="shared" si="0"/>
        <v>Turf grass - required by programIntense</v>
      </c>
      <c r="O69">
        <v>11.98</v>
      </c>
    </row>
    <row r="70" spans="10:15" x14ac:dyDescent="0.3">
      <c r="J70" s="1" t="s">
        <v>8</v>
      </c>
      <c r="L70" t="s">
        <v>28</v>
      </c>
      <c r="M70" t="s">
        <v>20</v>
      </c>
      <c r="N70" t="str">
        <f t="shared" si="0"/>
        <v>Turf grass - not required by programProtected</v>
      </c>
      <c r="O70">
        <v>3.63</v>
      </c>
    </row>
    <row r="71" spans="10:15" x14ac:dyDescent="0.3">
      <c r="J71" s="3" t="s">
        <v>9</v>
      </c>
      <c r="L71" t="s">
        <v>28</v>
      </c>
      <c r="M71" t="s">
        <v>21</v>
      </c>
      <c r="N71" t="str">
        <f t="shared" si="0"/>
        <v>Turf grass - not required by programOpen</v>
      </c>
      <c r="O71">
        <v>5.3</v>
      </c>
    </row>
    <row r="72" spans="10:15" x14ac:dyDescent="0.3">
      <c r="J72" s="4" t="s">
        <v>10</v>
      </c>
      <c r="L72" t="s">
        <v>28</v>
      </c>
      <c r="M72" t="s">
        <v>22</v>
      </c>
      <c r="N72" t="str">
        <f t="shared" si="0"/>
        <v>Turf grass - not required by programIntense</v>
      </c>
      <c r="O72">
        <v>11.98</v>
      </c>
    </row>
    <row r="75" spans="10:15" x14ac:dyDescent="0.3">
      <c r="L75" s="6" t="s">
        <v>23</v>
      </c>
      <c r="M75" s="7" t="s">
        <v>24</v>
      </c>
    </row>
    <row r="76" spans="10:15" x14ac:dyDescent="0.3">
      <c r="L76" s="8" t="s">
        <v>8</v>
      </c>
      <c r="M76">
        <v>0.85</v>
      </c>
    </row>
    <row r="77" spans="10:15" x14ac:dyDescent="0.3">
      <c r="L77" t="s">
        <v>9</v>
      </c>
      <c r="M77">
        <v>0.65</v>
      </c>
    </row>
    <row r="78" spans="10:15" x14ac:dyDescent="0.3">
      <c r="L78" t="s">
        <v>10</v>
      </c>
      <c r="M78">
        <v>0.5</v>
      </c>
    </row>
  </sheetData>
  <mergeCells count="2">
    <mergeCell ref="K1:N1"/>
    <mergeCell ref="K2:M2"/>
  </mergeCells>
  <conditionalFormatting sqref="H57">
    <cfRule type="cellIs" dxfId="0" priority="2" operator="between">
      <formula>0.4</formula>
      <formula>1</formula>
    </cfRule>
  </conditionalFormatting>
  <dataValidations count="2">
    <dataValidation type="list" allowBlank="1" showInputMessage="1" showErrorMessage="1" sqref="B29:B53" xr:uid="{00000000-0002-0000-0000-000000000000}">
      <formula1>$J$58:$J$62</formula1>
    </dataValidation>
    <dataValidation type="list" allowBlank="1" showInputMessage="1" showErrorMessage="1" sqref="C29:D53" xr:uid="{00000000-0002-0000-0000-000001000000}">
      <formula1>$J$65:$J$67</formula1>
    </dataValidation>
  </dataValidation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Landscape Irrigation Water Calc</vt:lpstr>
    </vt:vector>
  </TitlesOfParts>
  <Company>University of Minnesota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Rolf E Jacobson</dc:creator>
  <cp:lastModifiedBy>Patrick A Smith</cp:lastModifiedBy>
  <dcterms:created xsi:type="dcterms:W3CDTF">2019-05-01T21:04:42Z</dcterms:created>
  <dcterms:modified xsi:type="dcterms:W3CDTF">2026-06-04T16:43:38Z</dcterms:modified>
</cp:coreProperties>
</file>